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895" yWindow="3000" windowWidth="21840" windowHeight="1374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D7" i="1"/>
  <c r="F82" i="1"/>
  <c r="F6" i="1"/>
  <c r="F88" i="1"/>
  <c r="F7" i="1"/>
  <c r="F94" i="1"/>
  <c r="F8" i="1"/>
  <c r="F107" i="1"/>
  <c r="F9" i="1"/>
  <c r="F121" i="1"/>
  <c r="F10" i="1"/>
  <c r="F150" i="1"/>
  <c r="F11" i="1"/>
  <c r="D160" i="1"/>
  <c r="D8" i="1"/>
  <c r="H6" i="1"/>
  <c r="D14" i="1"/>
  <c r="F100" i="1"/>
  <c r="F14" i="1"/>
  <c r="H14" i="1"/>
  <c r="D17" i="1"/>
  <c r="H17" i="1"/>
  <c r="D18" i="1"/>
  <c r="H18" i="1"/>
  <c r="D155" i="1"/>
  <c r="F156" i="1"/>
  <c r="F19" i="1"/>
  <c r="F108" i="1"/>
  <c r="F20" i="1"/>
  <c r="H19" i="1"/>
  <c r="H21" i="1"/>
  <c r="F22" i="1"/>
  <c r="H22" i="1"/>
  <c r="F76" i="1"/>
  <c r="F23" i="1"/>
  <c r="H23" i="1"/>
  <c r="D27" i="1"/>
  <c r="F70" i="1"/>
  <c r="F27" i="1"/>
  <c r="H27" i="1"/>
  <c r="D28" i="1"/>
  <c r="H28" i="1"/>
  <c r="D30" i="1"/>
  <c r="H30" i="1"/>
  <c r="D31" i="1"/>
  <c r="H31" i="1"/>
  <c r="D32" i="1"/>
  <c r="H32" i="1"/>
  <c r="F114" i="1"/>
  <c r="F33" i="1"/>
  <c r="H33" i="1"/>
  <c r="D35" i="1"/>
  <c r="H35" i="1"/>
  <c r="D36" i="1"/>
  <c r="H36" i="1"/>
  <c r="D37" i="1"/>
  <c r="H37" i="1"/>
  <c r="D38" i="1"/>
  <c r="H38" i="1"/>
  <c r="D39" i="1"/>
  <c r="H39" i="1"/>
  <c r="D40" i="1"/>
  <c r="H40" i="1"/>
  <c r="D41" i="1"/>
  <c r="H41" i="1"/>
  <c r="D42" i="1"/>
  <c r="H42" i="1"/>
  <c r="D43" i="1"/>
  <c r="H43" i="1"/>
  <c r="D44" i="1"/>
  <c r="H44" i="1"/>
  <c r="D45" i="1"/>
  <c r="H45" i="1"/>
  <c r="D46" i="1"/>
  <c r="H46" i="1"/>
  <c r="D47" i="1"/>
  <c r="H47" i="1"/>
  <c r="D48" i="1"/>
  <c r="H48" i="1"/>
  <c r="D49" i="1"/>
  <c r="H49" i="1"/>
  <c r="D50" i="1"/>
  <c r="H50" i="1"/>
  <c r="D51" i="1"/>
  <c r="H51" i="1"/>
  <c r="D52" i="1"/>
  <c r="H52" i="1"/>
  <c r="D53" i="1"/>
  <c r="H53" i="1"/>
  <c r="D55" i="1"/>
  <c r="H55" i="1"/>
  <c r="D57" i="1"/>
  <c r="F161" i="1"/>
  <c r="F57" i="1"/>
  <c r="H57" i="1"/>
  <c r="H59" i="1"/>
  <c r="J27" i="1"/>
  <c r="J28" i="1"/>
  <c r="J30" i="1"/>
  <c r="J33" i="1"/>
  <c r="J35" i="1"/>
  <c r="J36" i="1"/>
  <c r="J38" i="1"/>
  <c r="J39" i="1"/>
  <c r="J40" i="1"/>
  <c r="J42" i="1"/>
  <c r="J43" i="1"/>
  <c r="J44" i="1"/>
  <c r="J45" i="1"/>
  <c r="J46" i="1"/>
  <c r="J47" i="1"/>
  <c r="J48" i="1"/>
  <c r="J50" i="1"/>
  <c r="J51" i="1"/>
  <c r="J52" i="1"/>
  <c r="J53" i="1"/>
  <c r="J55" i="1"/>
  <c r="J57" i="1"/>
  <c r="J61" i="1"/>
  <c r="J63" i="1"/>
  <c r="J64" i="1"/>
  <c r="C20" i="1"/>
  <c r="J6" i="1"/>
  <c r="K6" i="1"/>
  <c r="H61" i="1"/>
  <c r="C32" i="1"/>
  <c r="J25" i="1"/>
  <c r="J22" i="1"/>
  <c r="J23" i="1"/>
  <c r="L25" i="1"/>
  <c r="J19" i="1"/>
  <c r="J14" i="1"/>
  <c r="J17" i="1"/>
  <c r="L19" i="1"/>
  <c r="B36" i="1"/>
  <c r="I36" i="1"/>
  <c r="B38" i="1"/>
  <c r="I38" i="1"/>
  <c r="B39" i="1"/>
  <c r="I39" i="1"/>
  <c r="B42" i="1"/>
  <c r="I42" i="1"/>
  <c r="B43" i="1"/>
  <c r="I43" i="1"/>
  <c r="B44" i="1"/>
  <c r="I44" i="1"/>
  <c r="B45" i="1"/>
  <c r="I45" i="1"/>
  <c r="B46" i="1"/>
  <c r="I46" i="1"/>
  <c r="B47" i="1"/>
  <c r="I47" i="1"/>
  <c r="B48" i="1"/>
  <c r="I48" i="1"/>
  <c r="B50" i="1"/>
  <c r="I50" i="1"/>
  <c r="B51" i="1"/>
  <c r="I51" i="1"/>
  <c r="B52" i="1"/>
  <c r="I52" i="1"/>
  <c r="B53" i="1"/>
  <c r="I53" i="1"/>
  <c r="B55" i="1"/>
  <c r="I55" i="1"/>
  <c r="B57" i="1"/>
  <c r="I57" i="1"/>
  <c r="B35" i="1"/>
  <c r="I35" i="1"/>
  <c r="L33" i="1"/>
  <c r="B28" i="1"/>
  <c r="I28" i="1"/>
  <c r="I27" i="1"/>
  <c r="J26" i="1"/>
  <c r="I25" i="1"/>
  <c r="I19" i="1"/>
  <c r="I23" i="1"/>
  <c r="I22" i="1"/>
  <c r="I14" i="1"/>
  <c r="C8" i="1"/>
  <c r="C23" i="1"/>
  <c r="C27" i="1"/>
  <c r="D59" i="1"/>
  <c r="D163" i="1"/>
  <c r="F163" i="1"/>
  <c r="F59" i="1"/>
  <c r="C36" i="1"/>
  <c r="C35" i="1"/>
  <c r="C33" i="1"/>
  <c r="C31" i="1"/>
  <c r="C30" i="1"/>
  <c r="C28" i="1"/>
  <c r="E27" i="1"/>
  <c r="C57" i="1"/>
  <c r="C22" i="1"/>
  <c r="C55" i="1"/>
  <c r="C19" i="1"/>
  <c r="C18" i="1"/>
  <c r="C17" i="1"/>
  <c r="E14" i="1"/>
  <c r="C14" i="1"/>
  <c r="E11" i="1"/>
  <c r="E10" i="1"/>
  <c r="E9" i="1"/>
  <c r="E7" i="1"/>
  <c r="E8" i="1"/>
  <c r="E6" i="1"/>
  <c r="C7" i="1"/>
  <c r="C6" i="1"/>
  <c r="B37" i="1"/>
  <c r="B40" i="1"/>
  <c r="B41" i="1"/>
  <c r="B49" i="1"/>
  <c r="B33" i="1"/>
  <c r="B30" i="1"/>
</calcChain>
</file>

<file path=xl/sharedStrings.xml><?xml version="1.0" encoding="utf-8"?>
<sst xmlns="http://schemas.openxmlformats.org/spreadsheetml/2006/main" count="105" uniqueCount="84">
  <si>
    <t>Cash</t>
  </si>
  <si>
    <t>Sales</t>
  </si>
  <si>
    <t>AJE-1</t>
  </si>
  <si>
    <t>Record returns and allowances</t>
  </si>
  <si>
    <t>AJE-2</t>
  </si>
  <si>
    <t>Returns and allowances</t>
  </si>
  <si>
    <t>AJE-3</t>
  </si>
  <si>
    <t>Record bank fees</t>
  </si>
  <si>
    <t>Record gross cash sales</t>
  </si>
  <si>
    <t>AJE-4</t>
  </si>
  <si>
    <t>Adjust gross cash sales for deferred revenue</t>
  </si>
  <si>
    <t>Deferred revenue</t>
  </si>
  <si>
    <t>AJE-5</t>
  </si>
  <si>
    <t>AJE-6</t>
  </si>
  <si>
    <t>COGS</t>
  </si>
  <si>
    <t>Inventory</t>
  </si>
  <si>
    <t>Record manufacturing inventory</t>
  </si>
  <si>
    <t>AJE-7</t>
  </si>
  <si>
    <t>Record fixed asset purchses</t>
  </si>
  <si>
    <t>Mold</t>
  </si>
  <si>
    <t>AJE-8</t>
  </si>
  <si>
    <t>Record ending credit card balances</t>
  </si>
  <si>
    <t>Credit card liability</t>
  </si>
  <si>
    <t>Reconciling adjustment</t>
  </si>
  <si>
    <t>AJE-9</t>
  </si>
  <si>
    <t>AJE-10</t>
  </si>
  <si>
    <t>Record cash difference to reconciling adjustment</t>
  </si>
  <si>
    <t>AJE-11</t>
  </si>
  <si>
    <t>Depreciation</t>
  </si>
  <si>
    <t>Accumulated depreciation</t>
  </si>
  <si>
    <t>Record interest income</t>
  </si>
  <si>
    <t>Interest income</t>
  </si>
  <si>
    <t>Total Advertising Expense</t>
  </si>
  <si>
    <t>Total Auto/Fuel Expense</t>
  </si>
  <si>
    <t>Total Bank/ATM/Credit Fee Expense</t>
  </si>
  <si>
    <t>Total Contractors Expense</t>
  </si>
  <si>
    <t>Total Entertainment Expense</t>
  </si>
  <si>
    <t>Total Groceries Expense</t>
  </si>
  <si>
    <t>Total Insurance Expense</t>
  </si>
  <si>
    <t>Total Legal Expense</t>
  </si>
  <si>
    <t>Total Office Expenses</t>
  </si>
  <si>
    <t>Total Education/Training Expense</t>
  </si>
  <si>
    <t>Total Gifts Expense</t>
  </si>
  <si>
    <t>Payment Processing Fee</t>
  </si>
  <si>
    <t>Total Rent Expense</t>
  </si>
  <si>
    <t>Total Restaurants/Dining Expense</t>
  </si>
  <si>
    <t>Total Taxes (federal/state/city) Expense</t>
  </si>
  <si>
    <t>Total Other Travel Expense</t>
  </si>
  <si>
    <t>Total Telephone Services Expense</t>
  </si>
  <si>
    <t>Total Web Services Expense</t>
  </si>
  <si>
    <t>COGS - Materials and supplies</t>
  </si>
  <si>
    <t>Record COGS - Materials and supplies</t>
  </si>
  <si>
    <t>Record COGS - Shipping</t>
  </si>
  <si>
    <t>COGS - Shipping</t>
  </si>
  <si>
    <t>Record expenses. Used inDinero records, adjusted for fixed asset additions.</t>
  </si>
  <si>
    <t>AJE-12</t>
  </si>
  <si>
    <t>Depreciable assets</t>
  </si>
  <si>
    <t>Other current liabilities (credit cards)</t>
  </si>
  <si>
    <t>Partners capital</t>
  </si>
  <si>
    <t>Gross cash sales</t>
  </si>
  <si>
    <t>Debit</t>
  </si>
  <si>
    <t>Credit</t>
  </si>
  <si>
    <t>Depreciable assets (laser cutter)</t>
  </si>
  <si>
    <t>Deferred sales revenue</t>
  </si>
  <si>
    <t>Tax Grouping</t>
  </si>
  <si>
    <t>Income summary (profit) loss</t>
  </si>
  <si>
    <t>Assets:</t>
  </si>
  <si>
    <t>Liab + Cap</t>
  </si>
  <si>
    <t>Other income</t>
  </si>
  <si>
    <t>Total income</t>
  </si>
  <si>
    <t>To meals and entertainment</t>
  </si>
  <si>
    <t>Total meals and entertainment</t>
  </si>
  <si>
    <t>To Travel</t>
  </si>
  <si>
    <t>M-1</t>
  </si>
  <si>
    <t>Meals and Entertainment</t>
  </si>
  <si>
    <t>Merchant charges</t>
  </si>
  <si>
    <t>Record non-cash depreciation on laser cutter</t>
  </si>
  <si>
    <t>Record COGS - Shipping and line item depreciation</t>
  </si>
  <si>
    <t>COGS - Depreciation</t>
  </si>
  <si>
    <t>Record COGS - Depreciation</t>
  </si>
  <si>
    <t>No reduction for R &amp; D credit</t>
  </si>
  <si>
    <t>Laser cutter (originally recorded as a debit to office expense and a credit to revenue)</t>
  </si>
  <si>
    <t>Working Trial Balance</t>
  </si>
  <si>
    <t>LLC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</si>
</sst>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9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43" fontId="0" fillId="0" borderId="0" xfId="1" applyFont="1"/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43" fontId="0" fillId="0" borderId="0" xfId="0" applyNumberFormat="1"/>
    <xf numFmtId="0" fontId="4" fillId="0" borderId="0" xfId="0" applyFont="1"/>
    <xf numFmtId="43" fontId="0" fillId="0" borderId="1" xfId="1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0" fillId="0" borderId="1" xfId="0" applyBorder="1"/>
    <xf numFmtId="43" fontId="4" fillId="0" borderId="0" xfId="0" applyNumberFormat="1" applyFont="1" applyAlignment="1">
      <alignment horizontal="left" indent="1"/>
    </xf>
    <xf numFmtId="43" fontId="0" fillId="0" borderId="1" xfId="1" applyFont="1" applyBorder="1"/>
    <xf numFmtId="43" fontId="0" fillId="0" borderId="2" xfId="1" applyFont="1" applyBorder="1"/>
    <xf numFmtId="0" fontId="4" fillId="0" borderId="2" xfId="0" applyFont="1" applyBorder="1" applyAlignment="1">
      <alignment horizontal="left" indent="1"/>
    </xf>
    <xf numFmtId="43" fontId="0" fillId="0" borderId="3" xfId="0" applyNumberFormat="1" applyBorder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1" applyNumberFormat="1" applyFont="1" applyBorder="1"/>
    <xf numFmtId="43" fontId="0" fillId="0" borderId="0" xfId="1" applyFont="1" applyBorder="1"/>
    <xf numFmtId="0" fontId="4" fillId="0" borderId="0" xfId="0" applyFont="1" applyBorder="1" applyAlignment="1">
      <alignment horizontal="left" indent="1"/>
    </xf>
    <xf numFmtId="43" fontId="0" fillId="0" borderId="1" xfId="1" applyNumberFormat="1" applyFont="1" applyBorder="1"/>
    <xf numFmtId="43" fontId="6" fillId="0" borderId="0" xfId="1" applyFont="1"/>
    <xf numFmtId="14" fontId="5" fillId="0" borderId="0" xfId="0" applyNumberFormat="1" applyFont="1" applyAlignment="1">
      <alignment horizontal="left"/>
    </xf>
  </cellXfs>
  <cellStyles count="9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"/>
  <sheetViews>
    <sheetView tabSelected="1" zoomScale="85" zoomScaleNormal="85" workbookViewId="0">
      <selection activeCell="B9" sqref="B9"/>
    </sheetView>
  </sheetViews>
  <sheetFormatPr defaultColWidth="11" defaultRowHeight="15.75" x14ac:dyDescent="0.25"/>
  <cols>
    <col min="1" max="1" width="8.375" style="6" customWidth="1"/>
    <col min="2" max="2" width="50.375" customWidth="1"/>
    <col min="3" max="3" width="8.875" style="8" customWidth="1"/>
    <col min="4" max="4" width="13.125" style="1" bestFit="1" customWidth="1"/>
    <col min="5" max="5" width="9" style="8" customWidth="1"/>
    <col min="6" max="6" width="13.125" style="1" bestFit="1" customWidth="1"/>
    <col min="7" max="7" width="8.5" style="8" customWidth="1"/>
    <col min="8" max="8" width="14" customWidth="1"/>
    <col min="9" max="9" width="34.375" customWidth="1"/>
    <col min="10" max="10" width="11.875" style="16" customWidth="1"/>
    <col min="11" max="11" width="11.875" customWidth="1"/>
    <col min="12" max="12" width="12.125" style="16" bestFit="1" customWidth="1"/>
  </cols>
  <sheetData>
    <row r="1" spans="2:11" x14ac:dyDescent="0.25">
      <c r="B1" s="23">
        <v>73415</v>
      </c>
    </row>
    <row r="2" spans="2:11" x14ac:dyDescent="0.25">
      <c r="B2" t="s">
        <v>82</v>
      </c>
    </row>
    <row r="3" spans="2:11" x14ac:dyDescent="0.25">
      <c r="B3" t="s">
        <v>83</v>
      </c>
    </row>
    <row r="5" spans="2:11" x14ac:dyDescent="0.25">
      <c r="C5" s="9"/>
      <c r="D5" s="7" t="s">
        <v>60</v>
      </c>
      <c r="E5" s="9"/>
      <c r="F5" s="7" t="s">
        <v>61</v>
      </c>
      <c r="G5" s="9"/>
      <c r="H5" s="10"/>
      <c r="I5" s="7" t="s">
        <v>64</v>
      </c>
    </row>
    <row r="6" spans="2:11" x14ac:dyDescent="0.25">
      <c r="B6" t="s">
        <v>0</v>
      </c>
      <c r="C6" s="8" t="str">
        <f>B66</f>
        <v>AJE-1</v>
      </c>
      <c r="D6" s="1">
        <f>D69</f>
        <v>1240573.7</v>
      </c>
      <c r="E6" s="8" t="str">
        <f>B78</f>
        <v>AJE-3</v>
      </c>
      <c r="F6" s="1">
        <f>F82</f>
        <v>22992.47</v>
      </c>
      <c r="H6" s="5">
        <f>D6+D7-F6-F7-F8-F9-F10-F11+D8</f>
        <v>772398.64000000013</v>
      </c>
      <c r="I6" t="s">
        <v>0</v>
      </c>
      <c r="J6" s="16">
        <f>H6</f>
        <v>772398.64000000013</v>
      </c>
      <c r="K6" s="5">
        <f>J6-772398.64</f>
        <v>0</v>
      </c>
    </row>
    <row r="7" spans="2:11" x14ac:dyDescent="0.25">
      <c r="C7" s="8" t="str">
        <f>B110</f>
        <v>AJE-8</v>
      </c>
      <c r="D7" s="1">
        <f>D113</f>
        <v>361.04</v>
      </c>
      <c r="E7" s="8" t="str">
        <f>B84</f>
        <v>AJE-4</v>
      </c>
      <c r="F7" s="1">
        <f>F88</f>
        <v>77381.350000000006</v>
      </c>
    </row>
    <row r="8" spans="2:11" x14ac:dyDescent="0.25">
      <c r="C8" s="8" t="str">
        <f>B158</f>
        <v>AJE-12</v>
      </c>
      <c r="D8" s="1">
        <f>D160</f>
        <v>2391.1700000000419</v>
      </c>
      <c r="E8" s="8" t="str">
        <f>B90</f>
        <v>AJE-5</v>
      </c>
      <c r="F8" s="1">
        <f>F94</f>
        <v>211213.40999999997</v>
      </c>
    </row>
    <row r="9" spans="2:11" x14ac:dyDescent="0.25">
      <c r="E9" s="8" t="str">
        <f>B102</f>
        <v>AJE-7</v>
      </c>
      <c r="F9" s="1">
        <f>F107</f>
        <v>88721.21</v>
      </c>
    </row>
    <row r="10" spans="2:11" x14ac:dyDescent="0.25">
      <c r="E10" s="8" t="str">
        <f>B116</f>
        <v>AJE-9</v>
      </c>
      <c r="F10" s="1">
        <f>F121</f>
        <v>40322</v>
      </c>
    </row>
    <row r="11" spans="2:11" x14ac:dyDescent="0.25">
      <c r="E11" s="8" t="str">
        <f>B129</f>
        <v>AJE-11</v>
      </c>
      <c r="F11" s="1">
        <f>F150</f>
        <v>30296.829999999998</v>
      </c>
    </row>
    <row r="14" spans="2:11" x14ac:dyDescent="0.25">
      <c r="B14" t="s">
        <v>15</v>
      </c>
      <c r="C14" s="8" t="str">
        <f>B90</f>
        <v>AJE-5</v>
      </c>
      <c r="D14" s="1">
        <f>D93</f>
        <v>211213.40999999997</v>
      </c>
      <c r="E14" s="8" t="str">
        <f>B96</f>
        <v>AJE-6</v>
      </c>
      <c r="F14" s="1">
        <f>F100</f>
        <v>166265.59725993688</v>
      </c>
      <c r="H14" s="5">
        <f>D14-F14</f>
        <v>44947.812740063091</v>
      </c>
      <c r="I14" t="str">
        <f>B14</f>
        <v>Inventory</v>
      </c>
      <c r="J14" s="16">
        <f>H14</f>
        <v>44947.812740063091</v>
      </c>
    </row>
    <row r="17" spans="2:12" x14ac:dyDescent="0.25">
      <c r="B17" t="s">
        <v>62</v>
      </c>
      <c r="C17" s="8" t="str">
        <f>B116</f>
        <v>AJE-9</v>
      </c>
      <c r="D17" s="1">
        <f>D119</f>
        <v>12550</v>
      </c>
      <c r="H17" s="5">
        <f>D17-F17</f>
        <v>12550</v>
      </c>
      <c r="I17" t="s">
        <v>56</v>
      </c>
      <c r="J17" s="16">
        <f>D17+D18</f>
        <v>40322</v>
      </c>
    </row>
    <row r="18" spans="2:12" x14ac:dyDescent="0.25">
      <c r="B18" t="s">
        <v>19</v>
      </c>
      <c r="C18" s="8" t="str">
        <f>B116</f>
        <v>AJE-9</v>
      </c>
      <c r="D18" s="1">
        <f>D120</f>
        <v>27772</v>
      </c>
      <c r="H18" s="5">
        <f t="shared" ref="H18:H23" si="0">D18-F18</f>
        <v>27772</v>
      </c>
    </row>
    <row r="19" spans="2:12" x14ac:dyDescent="0.25">
      <c r="B19" t="s">
        <v>29</v>
      </c>
      <c r="C19" s="8" t="str">
        <f>B152</f>
        <v>AJE-11</v>
      </c>
      <c r="F19" s="1">
        <f>F156</f>
        <v>7395</v>
      </c>
      <c r="H19" s="5">
        <f>D19-F19-F20</f>
        <v>-21777</v>
      </c>
      <c r="I19" t="str">
        <f>B19</f>
        <v>Accumulated depreciation</v>
      </c>
      <c r="J19" s="16">
        <f>H19</f>
        <v>-21777</v>
      </c>
      <c r="K19" t="s">
        <v>66</v>
      </c>
      <c r="L19" s="16">
        <f>SUM(J6:J19)</f>
        <v>835891.45274006319</v>
      </c>
    </row>
    <row r="20" spans="2:12" x14ac:dyDescent="0.25">
      <c r="C20" s="11" t="str">
        <f>B102</f>
        <v>AJE-7</v>
      </c>
      <c r="F20" s="1">
        <f>F108</f>
        <v>14382</v>
      </c>
      <c r="H20" s="5"/>
    </row>
    <row r="21" spans="2:12" x14ac:dyDescent="0.25">
      <c r="H21" s="5">
        <f t="shared" si="0"/>
        <v>0</v>
      </c>
    </row>
    <row r="22" spans="2:12" x14ac:dyDescent="0.25">
      <c r="B22" t="s">
        <v>57</v>
      </c>
      <c r="C22" s="8" t="str">
        <f>B123</f>
        <v>AJE-10</v>
      </c>
      <c r="F22" s="1">
        <f>F127</f>
        <v>2702.52</v>
      </c>
      <c r="H22" s="5">
        <f t="shared" si="0"/>
        <v>-2702.52</v>
      </c>
      <c r="I22" t="str">
        <f>B22</f>
        <v>Other current liabilities (credit cards)</v>
      </c>
      <c r="J22" s="16">
        <f>H22</f>
        <v>-2702.52</v>
      </c>
    </row>
    <row r="23" spans="2:12" x14ac:dyDescent="0.25">
      <c r="B23" t="s">
        <v>63</v>
      </c>
      <c r="C23" s="8" t="str">
        <f>B72</f>
        <v>AJE-2</v>
      </c>
      <c r="F23" s="1">
        <f>F76</f>
        <v>14732.963700289085</v>
      </c>
      <c r="H23" s="5">
        <f t="shared" si="0"/>
        <v>-14732.963700289085</v>
      </c>
      <c r="I23" t="str">
        <f>B23</f>
        <v>Deferred sales revenue</v>
      </c>
      <c r="J23" s="16">
        <f>H23</f>
        <v>-14732.963700289085</v>
      </c>
    </row>
    <row r="25" spans="2:12" x14ac:dyDescent="0.25">
      <c r="B25" t="s">
        <v>58</v>
      </c>
      <c r="I25" t="str">
        <f>B25</f>
        <v>Partners capital</v>
      </c>
      <c r="J25" s="17">
        <f>H61</f>
        <v>-818455.96903977403</v>
      </c>
      <c r="K25" t="s">
        <v>67</v>
      </c>
      <c r="L25" s="16">
        <f>SUM(J22:J25)</f>
        <v>-835891.45274006308</v>
      </c>
    </row>
    <row r="26" spans="2:12" x14ac:dyDescent="0.25">
      <c r="J26" s="16">
        <f>SUM(J6:J25)</f>
        <v>0</v>
      </c>
    </row>
    <row r="27" spans="2:12" x14ac:dyDescent="0.25">
      <c r="B27" t="s">
        <v>59</v>
      </c>
      <c r="C27" s="8" t="str">
        <f>B72</f>
        <v>AJE-2</v>
      </c>
      <c r="D27" s="1">
        <f>D75</f>
        <v>14732.963700289085</v>
      </c>
      <c r="E27" s="8" t="str">
        <f>B66</f>
        <v>AJE-1</v>
      </c>
      <c r="F27" s="1">
        <f>F70</f>
        <v>1240573.7</v>
      </c>
      <c r="H27" s="5">
        <f>D27-F27</f>
        <v>-1225840.7362997108</v>
      </c>
      <c r="I27" t="str">
        <f>B27</f>
        <v>Gross cash sales</v>
      </c>
      <c r="J27" s="16">
        <f>H27</f>
        <v>-1225840.7362997108</v>
      </c>
    </row>
    <row r="28" spans="2:12" x14ac:dyDescent="0.25">
      <c r="B28" t="str">
        <f>B81</f>
        <v>Returns and allowances</v>
      </c>
      <c r="C28" s="8" t="str">
        <f>B78</f>
        <v>AJE-3</v>
      </c>
      <c r="D28" s="1">
        <f>D81</f>
        <v>22992.47</v>
      </c>
      <c r="H28" s="5">
        <f>D28-F28</f>
        <v>22992.47</v>
      </c>
      <c r="I28" t="str">
        <f>B28</f>
        <v>Returns and allowances</v>
      </c>
      <c r="J28" s="16">
        <f>H28</f>
        <v>22992.47</v>
      </c>
    </row>
    <row r="30" spans="2:12" x14ac:dyDescent="0.25">
      <c r="B30" t="str">
        <f>B99</f>
        <v>COGS - Materials and supplies</v>
      </c>
      <c r="C30" s="8" t="str">
        <f>B96</f>
        <v>AJE-6</v>
      </c>
      <c r="D30" s="1">
        <f>D99</f>
        <v>166265.59725993688</v>
      </c>
      <c r="H30" s="5">
        <f>D30</f>
        <v>166265.59725993688</v>
      </c>
      <c r="I30" t="s">
        <v>14</v>
      </c>
      <c r="J30" s="16">
        <f>H30+H31+H32</f>
        <v>269368.80725993688</v>
      </c>
    </row>
    <row r="31" spans="2:12" x14ac:dyDescent="0.25">
      <c r="B31" t="s">
        <v>52</v>
      </c>
      <c r="C31" s="8" t="str">
        <f>B102</f>
        <v>AJE-7</v>
      </c>
      <c r="D31" s="1">
        <f>D105</f>
        <v>88721.21</v>
      </c>
      <c r="H31" s="5">
        <f>D31</f>
        <v>88721.21</v>
      </c>
    </row>
    <row r="32" spans="2:12" x14ac:dyDescent="0.25">
      <c r="B32" t="s">
        <v>79</v>
      </c>
      <c r="C32" s="8" t="str">
        <f>B102</f>
        <v>AJE-7</v>
      </c>
      <c r="D32" s="1">
        <f>D106</f>
        <v>14382</v>
      </c>
      <c r="H32" s="5">
        <f>D32</f>
        <v>14382</v>
      </c>
    </row>
    <row r="33" spans="2:12" x14ac:dyDescent="0.25">
      <c r="B33" t="str">
        <f>B114</f>
        <v>Interest income</v>
      </c>
      <c r="C33" s="8" t="str">
        <f>B110</f>
        <v>AJE-8</v>
      </c>
      <c r="F33" s="1">
        <f>F114</f>
        <v>361.04</v>
      </c>
      <c r="H33" s="5">
        <f t="shared" ref="H33" si="1">-D33-F33</f>
        <v>-361.04</v>
      </c>
      <c r="I33" t="s">
        <v>68</v>
      </c>
      <c r="J33" s="16">
        <f>H33</f>
        <v>-361.04</v>
      </c>
      <c r="K33" t="s">
        <v>69</v>
      </c>
      <c r="L33" s="16">
        <f>SUM(J27:J33)</f>
        <v>-933840.49903977406</v>
      </c>
    </row>
    <row r="35" spans="2:12" x14ac:dyDescent="0.25">
      <c r="B35" t="str">
        <f>B87</f>
        <v>Merchant charges</v>
      </c>
      <c r="C35" s="8" t="str">
        <f>B84</f>
        <v>AJE-4</v>
      </c>
      <c r="D35" s="1">
        <f>D87</f>
        <v>77381.350000000006</v>
      </c>
      <c r="H35" s="5">
        <f>D35-F35</f>
        <v>77381.350000000006</v>
      </c>
      <c r="I35" t="str">
        <f>B35</f>
        <v>Merchant charges</v>
      </c>
      <c r="J35" s="16">
        <f>H35</f>
        <v>77381.350000000006</v>
      </c>
    </row>
    <row r="36" spans="2:12" x14ac:dyDescent="0.25">
      <c r="B36" t="str">
        <f>B132</f>
        <v>Total Advertising Expense</v>
      </c>
      <c r="C36" s="8" t="str">
        <f>B158</f>
        <v>AJE-12</v>
      </c>
      <c r="D36" s="1">
        <f>D132</f>
        <v>566</v>
      </c>
      <c r="H36" s="5">
        <f t="shared" ref="H36:H55" si="2">D36-F36</f>
        <v>566</v>
      </c>
      <c r="I36" t="str">
        <f t="shared" ref="I36:I57" si="3">B36</f>
        <v>Total Advertising Expense</v>
      </c>
      <c r="J36" s="16">
        <f>H36</f>
        <v>566</v>
      </c>
    </row>
    <row r="37" spans="2:12" x14ac:dyDescent="0.25">
      <c r="B37" t="str">
        <f t="shared" ref="B37:B53" si="4">B133</f>
        <v>Total Auto/Fuel Expense</v>
      </c>
      <c r="D37" s="1">
        <f t="shared" ref="D37:D53" si="5">D133</f>
        <v>9.77</v>
      </c>
      <c r="H37" s="5">
        <f t="shared" si="2"/>
        <v>9.77</v>
      </c>
      <c r="I37" t="s">
        <v>72</v>
      </c>
    </row>
    <row r="38" spans="2:12" x14ac:dyDescent="0.25">
      <c r="B38" t="str">
        <f t="shared" si="4"/>
        <v>Total Bank/ATM/Credit Fee Expense</v>
      </c>
      <c r="D38" s="1">
        <f t="shared" si="5"/>
        <v>280</v>
      </c>
      <c r="H38" s="5">
        <f t="shared" si="2"/>
        <v>280</v>
      </c>
      <c r="I38" t="str">
        <f t="shared" si="3"/>
        <v>Total Bank/ATM/Credit Fee Expense</v>
      </c>
      <c r="J38" s="16">
        <f t="shared" ref="J38:J57" si="6">H38</f>
        <v>280</v>
      </c>
    </row>
    <row r="39" spans="2:12" x14ac:dyDescent="0.25">
      <c r="B39" t="str">
        <f t="shared" si="4"/>
        <v>Total Contractors Expense</v>
      </c>
      <c r="D39" s="1">
        <f t="shared" si="5"/>
        <v>3225</v>
      </c>
      <c r="H39" s="5">
        <f t="shared" si="2"/>
        <v>3225</v>
      </c>
      <c r="I39" t="str">
        <f t="shared" si="3"/>
        <v>Total Contractors Expense</v>
      </c>
      <c r="J39" s="16">
        <f t="shared" si="6"/>
        <v>3225</v>
      </c>
    </row>
    <row r="40" spans="2:12" x14ac:dyDescent="0.25">
      <c r="B40" t="str">
        <f t="shared" si="4"/>
        <v>Total Entertainment Expense</v>
      </c>
      <c r="D40" s="1">
        <f t="shared" si="5"/>
        <v>288.62</v>
      </c>
      <c r="H40" s="5">
        <f t="shared" si="2"/>
        <v>288.62</v>
      </c>
      <c r="I40" t="s">
        <v>71</v>
      </c>
      <c r="J40" s="16">
        <f>(H40+H41+H49)*0.5</f>
        <v>607.12500000000011</v>
      </c>
    </row>
    <row r="41" spans="2:12" x14ac:dyDescent="0.25">
      <c r="B41" t="str">
        <f t="shared" si="4"/>
        <v>Total Groceries Expense</v>
      </c>
      <c r="D41" s="1">
        <f t="shared" si="5"/>
        <v>153.67000000000002</v>
      </c>
      <c r="H41" s="5">
        <f t="shared" si="2"/>
        <v>153.67000000000002</v>
      </c>
      <c r="I41" t="s">
        <v>70</v>
      </c>
    </row>
    <row r="42" spans="2:12" x14ac:dyDescent="0.25">
      <c r="B42" t="str">
        <f t="shared" si="4"/>
        <v>Total Insurance Expense</v>
      </c>
      <c r="D42" s="1">
        <f t="shared" si="5"/>
        <v>7885</v>
      </c>
      <c r="H42" s="5">
        <f t="shared" si="2"/>
        <v>7885</v>
      </c>
      <c r="I42" t="str">
        <f t="shared" si="3"/>
        <v>Total Insurance Expense</v>
      </c>
      <c r="J42" s="16">
        <f t="shared" si="6"/>
        <v>7885</v>
      </c>
    </row>
    <row r="43" spans="2:12" x14ac:dyDescent="0.25">
      <c r="B43" t="str">
        <f t="shared" si="4"/>
        <v>Total Legal Expense</v>
      </c>
      <c r="D43" s="1">
        <f t="shared" si="5"/>
        <v>234</v>
      </c>
      <c r="H43" s="5">
        <f t="shared" si="2"/>
        <v>234</v>
      </c>
      <c r="I43" t="str">
        <f t="shared" si="3"/>
        <v>Total Legal Expense</v>
      </c>
      <c r="J43" s="16">
        <f t="shared" si="6"/>
        <v>234</v>
      </c>
    </row>
    <row r="44" spans="2:12" x14ac:dyDescent="0.25">
      <c r="B44" t="str">
        <f t="shared" si="4"/>
        <v>Total Office Expenses</v>
      </c>
      <c r="D44" s="1">
        <f t="shared" si="5"/>
        <v>5362.43</v>
      </c>
      <c r="H44" s="5">
        <f t="shared" si="2"/>
        <v>5362.43</v>
      </c>
      <c r="I44" t="str">
        <f t="shared" si="3"/>
        <v>Total Office Expenses</v>
      </c>
      <c r="J44" s="16">
        <f>H44</f>
        <v>5362.43</v>
      </c>
    </row>
    <row r="45" spans="2:12" x14ac:dyDescent="0.25">
      <c r="B45" t="str">
        <f t="shared" si="4"/>
        <v>Total Education/Training Expense</v>
      </c>
      <c r="D45" s="1">
        <f t="shared" si="5"/>
        <v>73.010000000000005</v>
      </c>
      <c r="H45" s="5">
        <f t="shared" si="2"/>
        <v>73.010000000000005</v>
      </c>
      <c r="I45" t="str">
        <f t="shared" si="3"/>
        <v>Total Education/Training Expense</v>
      </c>
      <c r="J45" s="16">
        <f t="shared" si="6"/>
        <v>73.010000000000005</v>
      </c>
    </row>
    <row r="46" spans="2:12" x14ac:dyDescent="0.25">
      <c r="B46" t="str">
        <f t="shared" si="4"/>
        <v>Total Gifts Expense</v>
      </c>
      <c r="D46" s="1">
        <f t="shared" si="5"/>
        <v>54.9</v>
      </c>
      <c r="H46" s="5">
        <f t="shared" si="2"/>
        <v>54.9</v>
      </c>
      <c r="I46" t="str">
        <f t="shared" si="3"/>
        <v>Total Gifts Expense</v>
      </c>
      <c r="J46" s="16">
        <f t="shared" si="6"/>
        <v>54.9</v>
      </c>
    </row>
    <row r="47" spans="2:12" x14ac:dyDescent="0.25">
      <c r="B47" t="str">
        <f t="shared" si="4"/>
        <v>Payment Processing Fee</v>
      </c>
      <c r="D47" s="1">
        <f t="shared" si="5"/>
        <v>217.7</v>
      </c>
      <c r="H47" s="5">
        <f t="shared" si="2"/>
        <v>217.7</v>
      </c>
      <c r="I47" t="str">
        <f t="shared" si="3"/>
        <v>Payment Processing Fee</v>
      </c>
      <c r="J47" s="16">
        <f t="shared" si="6"/>
        <v>217.7</v>
      </c>
    </row>
    <row r="48" spans="2:12" x14ac:dyDescent="0.25">
      <c r="B48" t="str">
        <f t="shared" si="4"/>
        <v>Total Rent Expense</v>
      </c>
      <c r="D48" s="1">
        <f t="shared" si="5"/>
        <v>4498.1399999999994</v>
      </c>
      <c r="H48" s="5">
        <f t="shared" si="2"/>
        <v>4498.1399999999994</v>
      </c>
      <c r="I48" t="str">
        <f t="shared" si="3"/>
        <v>Total Rent Expense</v>
      </c>
      <c r="J48" s="16">
        <f t="shared" si="6"/>
        <v>4498.1399999999994</v>
      </c>
    </row>
    <row r="49" spans="2:10" x14ac:dyDescent="0.25">
      <c r="B49" t="str">
        <f t="shared" si="4"/>
        <v>Total Restaurants/Dining Expense</v>
      </c>
      <c r="D49" s="1">
        <f t="shared" si="5"/>
        <v>771.96000000000015</v>
      </c>
      <c r="H49" s="5">
        <f t="shared" si="2"/>
        <v>771.96000000000015</v>
      </c>
      <c r="I49" t="s">
        <v>70</v>
      </c>
    </row>
    <row r="50" spans="2:10" x14ac:dyDescent="0.25">
      <c r="B50" t="str">
        <f t="shared" si="4"/>
        <v>Total Taxes (federal/state/city) Expense</v>
      </c>
      <c r="D50" s="1">
        <f t="shared" si="5"/>
        <v>5618.51</v>
      </c>
      <c r="H50" s="5">
        <f t="shared" si="2"/>
        <v>5618.51</v>
      </c>
      <c r="I50" t="str">
        <f t="shared" si="3"/>
        <v>Total Taxes (federal/state/city) Expense</v>
      </c>
      <c r="J50" s="16">
        <f t="shared" si="6"/>
        <v>5618.51</v>
      </c>
    </row>
    <row r="51" spans="2:10" x14ac:dyDescent="0.25">
      <c r="B51" t="str">
        <f t="shared" si="4"/>
        <v>Total Other Travel Expense</v>
      </c>
      <c r="D51" s="1">
        <f t="shared" si="5"/>
        <v>42</v>
      </c>
      <c r="H51" s="5">
        <f t="shared" si="2"/>
        <v>42</v>
      </c>
      <c r="I51" t="str">
        <f t="shared" si="3"/>
        <v>Total Other Travel Expense</v>
      </c>
      <c r="J51" s="16">
        <f>H51+H37</f>
        <v>51.769999999999996</v>
      </c>
    </row>
    <row r="52" spans="2:10" x14ac:dyDescent="0.25">
      <c r="B52" t="str">
        <f t="shared" si="4"/>
        <v>Total Telephone Services Expense</v>
      </c>
      <c r="D52" s="1">
        <f t="shared" si="5"/>
        <v>227.63999999999996</v>
      </c>
      <c r="H52" s="5">
        <f t="shared" si="2"/>
        <v>227.63999999999996</v>
      </c>
      <c r="I52" t="str">
        <f t="shared" si="3"/>
        <v>Total Telephone Services Expense</v>
      </c>
      <c r="J52" s="16">
        <f t="shared" si="6"/>
        <v>227.63999999999996</v>
      </c>
    </row>
    <row r="53" spans="2:10" x14ac:dyDescent="0.25">
      <c r="B53" t="str">
        <f t="shared" si="4"/>
        <v>Total Web Services Expense</v>
      </c>
      <c r="D53" s="1">
        <f t="shared" si="5"/>
        <v>788.48</v>
      </c>
      <c r="H53" s="5">
        <f t="shared" si="2"/>
        <v>788.48</v>
      </c>
      <c r="I53" t="str">
        <f t="shared" si="3"/>
        <v>Total Web Services Expense</v>
      </c>
      <c r="J53" s="16">
        <f t="shared" si="6"/>
        <v>788.48</v>
      </c>
    </row>
    <row r="54" spans="2:10" x14ac:dyDescent="0.25">
      <c r="H54" s="5"/>
    </row>
    <row r="55" spans="2:10" x14ac:dyDescent="0.25">
      <c r="B55" t="str">
        <f>B155</f>
        <v>Depreciation</v>
      </c>
      <c r="C55" s="8" t="str">
        <f>B152</f>
        <v>AJE-11</v>
      </c>
      <c r="D55" s="1">
        <f>D155</f>
        <v>7395</v>
      </c>
      <c r="H55" s="5">
        <f t="shared" si="2"/>
        <v>7395</v>
      </c>
      <c r="I55" t="str">
        <f t="shared" si="3"/>
        <v>Depreciation</v>
      </c>
      <c r="J55" s="16">
        <f t="shared" si="6"/>
        <v>7395</v>
      </c>
    </row>
    <row r="56" spans="2:10" x14ac:dyDescent="0.25">
      <c r="H56" s="5"/>
    </row>
    <row r="57" spans="2:10" x14ac:dyDescent="0.25">
      <c r="B57" t="str">
        <f>B126</f>
        <v>Reconciling adjustment</v>
      </c>
      <c r="C57" s="11" t="str">
        <f>B123</f>
        <v>AJE-10</v>
      </c>
      <c r="D57" s="1">
        <f>D126</f>
        <v>2702.52</v>
      </c>
      <c r="E57" s="11" t="s">
        <v>55</v>
      </c>
      <c r="F57" s="1">
        <f>F161</f>
        <v>2391.1700000000419</v>
      </c>
      <c r="H57" s="5">
        <f>D57-F57</f>
        <v>311.34999999995807</v>
      </c>
      <c r="I57" t="str">
        <f t="shared" si="3"/>
        <v>Reconciling adjustment</v>
      </c>
      <c r="J57" s="16">
        <f t="shared" si="6"/>
        <v>311.34999999995807</v>
      </c>
    </row>
    <row r="58" spans="2:10" x14ac:dyDescent="0.25">
      <c r="C58" s="11"/>
      <c r="D58" s="12"/>
      <c r="E58" s="9"/>
      <c r="F58" s="12"/>
      <c r="J58" s="18"/>
    </row>
    <row r="59" spans="2:10" x14ac:dyDescent="0.25">
      <c r="C59" s="11"/>
      <c r="D59" s="13">
        <f>SUM(D6:D57)</f>
        <v>1919731.2609602257</v>
      </c>
      <c r="E59" s="14"/>
      <c r="F59" s="13">
        <f>SUM(F6:F57)</f>
        <v>1919731.2609602259</v>
      </c>
      <c r="G59" s="13"/>
      <c r="H59" s="13">
        <f>SUM(H6:H57)</f>
        <v>5.0476955948397517E-11</v>
      </c>
      <c r="J59" s="19"/>
    </row>
    <row r="60" spans="2:10" x14ac:dyDescent="0.25">
      <c r="H60" s="5"/>
      <c r="I60" s="5"/>
      <c r="J60" s="18"/>
    </row>
    <row r="61" spans="2:10" ht="16.5" thickBot="1" x14ac:dyDescent="0.3">
      <c r="B61" t="s">
        <v>65</v>
      </c>
      <c r="H61" s="15">
        <f>SUM(H27:H57)</f>
        <v>-818455.96903977403</v>
      </c>
      <c r="I61" s="5"/>
      <c r="J61" s="15">
        <f>SUM(J27:J57)</f>
        <v>-819063.09403977403</v>
      </c>
    </row>
    <row r="62" spans="2:10" ht="16.5" thickTop="1" x14ac:dyDescent="0.25">
      <c r="H62" s="5"/>
      <c r="I62" s="5" t="s">
        <v>73</v>
      </c>
    </row>
    <row r="63" spans="2:10" x14ac:dyDescent="0.25">
      <c r="I63" t="s">
        <v>74</v>
      </c>
      <c r="J63" s="21">
        <f>J40*-1</f>
        <v>-607.12500000000011</v>
      </c>
    </row>
    <row r="64" spans="2:10" x14ac:dyDescent="0.25">
      <c r="I64" t="s">
        <v>80</v>
      </c>
      <c r="J64" s="16">
        <f>J61+J63</f>
        <v>-819670.21903977403</v>
      </c>
    </row>
    <row r="65" spans="1:8" x14ac:dyDescent="0.25">
      <c r="D65" s="7" t="s">
        <v>60</v>
      </c>
      <c r="F65" s="7" t="s">
        <v>61</v>
      </c>
    </row>
    <row r="66" spans="1:8" x14ac:dyDescent="0.25">
      <c r="A66" s="4"/>
      <c r="B66" s="2" t="s">
        <v>2</v>
      </c>
    </row>
    <row r="67" spans="1:8" x14ac:dyDescent="0.25">
      <c r="A67" s="4"/>
      <c r="B67" s="2">
        <v>73415</v>
      </c>
    </row>
    <row r="68" spans="1:8" x14ac:dyDescent="0.25">
      <c r="A68" s="4"/>
      <c r="B68" t="s">
        <v>8</v>
      </c>
    </row>
    <row r="69" spans="1:8" x14ac:dyDescent="0.25">
      <c r="B69" t="s">
        <v>0</v>
      </c>
      <c r="D69" s="1">
        <v>1240573.7</v>
      </c>
    </row>
    <row r="70" spans="1:8" x14ac:dyDescent="0.25">
      <c r="A70" s="4"/>
      <c r="B70" t="s">
        <v>1</v>
      </c>
      <c r="F70" s="1">
        <f>D69</f>
        <v>1240573.7</v>
      </c>
      <c r="H70" s="5"/>
    </row>
    <row r="71" spans="1:8" x14ac:dyDescent="0.25">
      <c r="A71" s="4"/>
    </row>
    <row r="72" spans="1:8" x14ac:dyDescent="0.25">
      <c r="A72" s="4"/>
      <c r="B72" t="s">
        <v>4</v>
      </c>
    </row>
    <row r="73" spans="1:8" x14ac:dyDescent="0.25">
      <c r="A73" s="4"/>
      <c r="B73" s="2">
        <v>73415</v>
      </c>
    </row>
    <row r="74" spans="1:8" x14ac:dyDescent="0.25">
      <c r="A74" s="4"/>
      <c r="B74" t="s">
        <v>10</v>
      </c>
    </row>
    <row r="75" spans="1:8" x14ac:dyDescent="0.25">
      <c r="A75" s="4"/>
      <c r="B75" t="s">
        <v>1</v>
      </c>
      <c r="D75" s="1">
        <v>14732.963700289085</v>
      </c>
    </row>
    <row r="76" spans="1:8" x14ac:dyDescent="0.25">
      <c r="A76" s="4"/>
      <c r="B76" t="s">
        <v>11</v>
      </c>
      <c r="F76" s="1">
        <f>D75</f>
        <v>14732.963700289085</v>
      </c>
    </row>
    <row r="77" spans="1:8" x14ac:dyDescent="0.25">
      <c r="A77" s="4"/>
    </row>
    <row r="78" spans="1:8" x14ac:dyDescent="0.25">
      <c r="A78" s="4"/>
      <c r="B78" t="s">
        <v>6</v>
      </c>
      <c r="C78" s="20"/>
      <c r="D78" s="19"/>
      <c r="E78" s="20"/>
      <c r="F78" s="19"/>
      <c r="G78" s="20"/>
    </row>
    <row r="79" spans="1:8" x14ac:dyDescent="0.25">
      <c r="A79" s="4"/>
      <c r="B79" s="2">
        <v>73415</v>
      </c>
      <c r="G79" s="20"/>
    </row>
    <row r="80" spans="1:8" x14ac:dyDescent="0.25">
      <c r="A80" s="4"/>
      <c r="B80" t="s">
        <v>3</v>
      </c>
      <c r="G80" s="20"/>
    </row>
    <row r="81" spans="1:7" x14ac:dyDescent="0.25">
      <c r="A81" s="4"/>
      <c r="B81" t="s">
        <v>5</v>
      </c>
      <c r="D81" s="1">
        <v>22992.47</v>
      </c>
      <c r="G81" s="20"/>
    </row>
    <row r="82" spans="1:7" x14ac:dyDescent="0.25">
      <c r="A82" s="4"/>
      <c r="B82" t="s">
        <v>0</v>
      </c>
      <c r="F82" s="1">
        <f>D81</f>
        <v>22992.47</v>
      </c>
      <c r="G82" s="20"/>
    </row>
    <row r="83" spans="1:7" x14ac:dyDescent="0.25">
      <c r="A83" s="4"/>
      <c r="G83" s="20"/>
    </row>
    <row r="84" spans="1:7" x14ac:dyDescent="0.25">
      <c r="A84" s="4"/>
      <c r="B84" t="s">
        <v>9</v>
      </c>
      <c r="C84" s="20"/>
      <c r="D84" s="19"/>
      <c r="E84" s="20"/>
      <c r="F84" s="19"/>
    </row>
    <row r="85" spans="1:7" x14ac:dyDescent="0.25">
      <c r="A85" s="4"/>
      <c r="B85" s="2">
        <v>73415</v>
      </c>
      <c r="D85" s="22"/>
    </row>
    <row r="86" spans="1:7" x14ac:dyDescent="0.25">
      <c r="A86" s="4"/>
      <c r="B86" t="s">
        <v>7</v>
      </c>
    </row>
    <row r="87" spans="1:7" x14ac:dyDescent="0.25">
      <c r="A87" s="4"/>
      <c r="B87" t="s">
        <v>75</v>
      </c>
      <c r="D87" s="1">
        <v>77381.350000000006</v>
      </c>
    </row>
    <row r="88" spans="1:7" x14ac:dyDescent="0.25">
      <c r="A88" s="4"/>
      <c r="B88" t="s">
        <v>0</v>
      </c>
      <c r="F88" s="1">
        <f>D87</f>
        <v>77381.350000000006</v>
      </c>
    </row>
    <row r="89" spans="1:7" x14ac:dyDescent="0.25">
      <c r="A89" s="4"/>
    </row>
    <row r="90" spans="1:7" x14ac:dyDescent="0.25">
      <c r="A90" s="4"/>
      <c r="B90" t="s">
        <v>12</v>
      </c>
    </row>
    <row r="91" spans="1:7" x14ac:dyDescent="0.25">
      <c r="A91" s="4"/>
      <c r="B91" s="2">
        <v>73415</v>
      </c>
    </row>
    <row r="92" spans="1:7" x14ac:dyDescent="0.25">
      <c r="A92" s="4"/>
      <c r="B92" s="2" t="s">
        <v>16</v>
      </c>
    </row>
    <row r="93" spans="1:7" x14ac:dyDescent="0.25">
      <c r="A93" s="4"/>
      <c r="B93" t="s">
        <v>15</v>
      </c>
      <c r="D93" s="1">
        <v>211213.40999999997</v>
      </c>
    </row>
    <row r="94" spans="1:7" x14ac:dyDescent="0.25">
      <c r="A94" s="4"/>
      <c r="B94" t="s">
        <v>0</v>
      </c>
      <c r="F94" s="1">
        <f>D93</f>
        <v>211213.40999999997</v>
      </c>
    </row>
    <row r="95" spans="1:7" x14ac:dyDescent="0.25">
      <c r="A95" s="4"/>
    </row>
    <row r="96" spans="1:7" x14ac:dyDescent="0.25">
      <c r="A96" s="4"/>
      <c r="B96" t="s">
        <v>13</v>
      </c>
    </row>
    <row r="97" spans="1:6" x14ac:dyDescent="0.25">
      <c r="A97" s="4"/>
      <c r="B97" s="2">
        <v>73415</v>
      </c>
    </row>
    <row r="98" spans="1:6" x14ac:dyDescent="0.25">
      <c r="A98" s="4"/>
      <c r="B98" t="s">
        <v>51</v>
      </c>
    </row>
    <row r="99" spans="1:6" x14ac:dyDescent="0.25">
      <c r="A99" s="4"/>
      <c r="B99" t="s">
        <v>50</v>
      </c>
      <c r="D99" s="1">
        <v>166265.59725993688</v>
      </c>
    </row>
    <row r="100" spans="1:6" x14ac:dyDescent="0.25">
      <c r="A100" s="4"/>
      <c r="B100" t="s">
        <v>15</v>
      </c>
      <c r="F100" s="1">
        <f>D99</f>
        <v>166265.59725993688</v>
      </c>
    </row>
    <row r="101" spans="1:6" x14ac:dyDescent="0.25">
      <c r="A101" s="4"/>
    </row>
    <row r="102" spans="1:6" x14ac:dyDescent="0.25">
      <c r="A102" s="4"/>
      <c r="B102" t="s">
        <v>17</v>
      </c>
    </row>
    <row r="103" spans="1:6" x14ac:dyDescent="0.25">
      <c r="A103" s="4"/>
      <c r="B103" s="2">
        <v>73415</v>
      </c>
    </row>
    <row r="104" spans="1:6" x14ac:dyDescent="0.25">
      <c r="A104" s="4"/>
      <c r="B104" t="s">
        <v>77</v>
      </c>
    </row>
    <row r="105" spans="1:6" x14ac:dyDescent="0.25">
      <c r="A105" s="4"/>
      <c r="B105" t="s">
        <v>53</v>
      </c>
      <c r="D105" s="1">
        <v>88721.21</v>
      </c>
    </row>
    <row r="106" spans="1:6" x14ac:dyDescent="0.25">
      <c r="A106" s="4"/>
      <c r="B106" t="s">
        <v>78</v>
      </c>
      <c r="D106" s="1">
        <v>14382</v>
      </c>
    </row>
    <row r="107" spans="1:6" x14ac:dyDescent="0.25">
      <c r="A107" s="4"/>
      <c r="B107" t="s">
        <v>0</v>
      </c>
      <c r="F107" s="1">
        <f>D105</f>
        <v>88721.21</v>
      </c>
    </row>
    <row r="108" spans="1:6" x14ac:dyDescent="0.25">
      <c r="A108" s="4"/>
      <c r="B108" t="s">
        <v>29</v>
      </c>
      <c r="F108" s="1">
        <f>D106</f>
        <v>14382</v>
      </c>
    </row>
    <row r="109" spans="1:6" x14ac:dyDescent="0.25">
      <c r="A109" s="4"/>
    </row>
    <row r="110" spans="1:6" x14ac:dyDescent="0.25">
      <c r="A110" s="4"/>
      <c r="B110" t="s">
        <v>20</v>
      </c>
    </row>
    <row r="111" spans="1:6" x14ac:dyDescent="0.25">
      <c r="A111" s="4"/>
      <c r="B111" s="2">
        <v>73415</v>
      </c>
    </row>
    <row r="112" spans="1:6" x14ac:dyDescent="0.25">
      <c r="A112" s="4"/>
      <c r="B112" t="s">
        <v>30</v>
      </c>
    </row>
    <row r="113" spans="1:6" x14ac:dyDescent="0.25">
      <c r="A113" s="4"/>
      <c r="B113" t="s">
        <v>0</v>
      </c>
      <c r="D113" s="1">
        <v>361.04</v>
      </c>
    </row>
    <row r="114" spans="1:6" x14ac:dyDescent="0.25">
      <c r="A114" s="4"/>
      <c r="B114" t="s">
        <v>31</v>
      </c>
      <c r="F114" s="1">
        <f>D113</f>
        <v>361.04</v>
      </c>
    </row>
    <row r="115" spans="1:6" x14ac:dyDescent="0.25">
      <c r="A115" s="4"/>
    </row>
    <row r="116" spans="1:6" x14ac:dyDescent="0.25">
      <c r="A116" s="4"/>
      <c r="B116" t="s">
        <v>24</v>
      </c>
    </row>
    <row r="117" spans="1:6" x14ac:dyDescent="0.25">
      <c r="A117" s="4"/>
      <c r="B117" s="2">
        <v>73415</v>
      </c>
    </row>
    <row r="118" spans="1:6" x14ac:dyDescent="0.25">
      <c r="A118" s="4"/>
      <c r="B118" s="2" t="s">
        <v>18</v>
      </c>
    </row>
    <row r="119" spans="1:6" ht="31.5" x14ac:dyDescent="0.25">
      <c r="A119" s="4"/>
      <c r="B119" s="3" t="s">
        <v>81</v>
      </c>
      <c r="D119" s="1">
        <v>12550</v>
      </c>
    </row>
    <row r="120" spans="1:6" x14ac:dyDescent="0.25">
      <c r="A120" s="4"/>
      <c r="B120" t="s">
        <v>19</v>
      </c>
      <c r="D120" s="1">
        <v>27772</v>
      </c>
    </row>
    <row r="121" spans="1:6" x14ac:dyDescent="0.25">
      <c r="A121" s="4"/>
      <c r="B121" t="s">
        <v>0</v>
      </c>
      <c r="F121" s="1">
        <f>D120+D119</f>
        <v>40322</v>
      </c>
    </row>
    <row r="122" spans="1:6" x14ac:dyDescent="0.25">
      <c r="A122" s="4"/>
    </row>
    <row r="123" spans="1:6" x14ac:dyDescent="0.25">
      <c r="A123" s="4"/>
      <c r="B123" t="s">
        <v>25</v>
      </c>
    </row>
    <row r="124" spans="1:6" x14ac:dyDescent="0.25">
      <c r="A124" s="4"/>
      <c r="B124" s="2">
        <v>73415</v>
      </c>
    </row>
    <row r="125" spans="1:6" x14ac:dyDescent="0.25">
      <c r="A125" s="4"/>
      <c r="B125" t="s">
        <v>21</v>
      </c>
    </row>
    <row r="126" spans="1:6" x14ac:dyDescent="0.25">
      <c r="A126" s="4"/>
      <c r="B126" t="s">
        <v>23</v>
      </c>
      <c r="D126" s="1">
        <v>2702.52</v>
      </c>
    </row>
    <row r="127" spans="1:6" x14ac:dyDescent="0.25">
      <c r="A127" s="4"/>
      <c r="B127" t="s">
        <v>22</v>
      </c>
      <c r="F127" s="1">
        <v>2702.52</v>
      </c>
    </row>
    <row r="128" spans="1:6" x14ac:dyDescent="0.25">
      <c r="A128" s="4"/>
    </row>
    <row r="129" spans="1:4" x14ac:dyDescent="0.25">
      <c r="A129" s="4"/>
      <c r="B129" t="s">
        <v>27</v>
      </c>
    </row>
    <row r="130" spans="1:4" x14ac:dyDescent="0.25">
      <c r="A130" s="4"/>
      <c r="B130" s="2">
        <v>73415</v>
      </c>
    </row>
    <row r="131" spans="1:4" ht="31.5" x14ac:dyDescent="0.25">
      <c r="A131" s="4"/>
      <c r="B131" s="3" t="s">
        <v>54</v>
      </c>
    </row>
    <row r="132" spans="1:4" x14ac:dyDescent="0.25">
      <c r="A132" s="4"/>
      <c r="B132" t="s">
        <v>32</v>
      </c>
      <c r="D132" s="1">
        <v>566</v>
      </c>
    </row>
    <row r="133" spans="1:4" x14ac:dyDescent="0.25">
      <c r="A133" s="4"/>
      <c r="B133" t="s">
        <v>33</v>
      </c>
      <c r="D133" s="1">
        <v>9.77</v>
      </c>
    </row>
    <row r="134" spans="1:4" x14ac:dyDescent="0.25">
      <c r="A134" s="4"/>
      <c r="B134" t="s">
        <v>34</v>
      </c>
      <c r="D134" s="1">
        <v>280</v>
      </c>
    </row>
    <row r="135" spans="1:4" x14ac:dyDescent="0.25">
      <c r="A135" s="4"/>
      <c r="B135" t="s">
        <v>35</v>
      </c>
      <c r="D135" s="1">
        <v>3225</v>
      </c>
    </row>
    <row r="136" spans="1:4" x14ac:dyDescent="0.25">
      <c r="A136" s="4"/>
      <c r="B136" t="s">
        <v>36</v>
      </c>
      <c r="D136" s="1">
        <v>288.62</v>
      </c>
    </row>
    <row r="137" spans="1:4" x14ac:dyDescent="0.25">
      <c r="A137" s="4"/>
      <c r="B137" t="s">
        <v>37</v>
      </c>
      <c r="D137" s="1">
        <v>153.67000000000002</v>
      </c>
    </row>
    <row r="138" spans="1:4" x14ac:dyDescent="0.25">
      <c r="A138" s="4"/>
      <c r="B138" t="s">
        <v>38</v>
      </c>
      <c r="D138" s="1">
        <v>7885</v>
      </c>
    </row>
    <row r="139" spans="1:4" x14ac:dyDescent="0.25">
      <c r="A139" s="4"/>
      <c r="B139" t="s">
        <v>39</v>
      </c>
      <c r="D139" s="1">
        <v>234</v>
      </c>
    </row>
    <row r="140" spans="1:4" x14ac:dyDescent="0.25">
      <c r="A140" s="4"/>
      <c r="B140" t="s">
        <v>40</v>
      </c>
      <c r="D140" s="1">
        <v>5362.43</v>
      </c>
    </row>
    <row r="141" spans="1:4" x14ac:dyDescent="0.25">
      <c r="A141" s="4"/>
      <c r="B141" t="s">
        <v>41</v>
      </c>
      <c r="D141" s="1">
        <v>73.010000000000005</v>
      </c>
    </row>
    <row r="142" spans="1:4" x14ac:dyDescent="0.25">
      <c r="A142" s="4"/>
      <c r="B142" t="s">
        <v>42</v>
      </c>
      <c r="D142" s="1">
        <v>54.9</v>
      </c>
    </row>
    <row r="143" spans="1:4" x14ac:dyDescent="0.25">
      <c r="A143" s="4"/>
      <c r="B143" t="s">
        <v>43</v>
      </c>
      <c r="D143" s="1">
        <v>217.7</v>
      </c>
    </row>
    <row r="144" spans="1:4" x14ac:dyDescent="0.25">
      <c r="A144" s="4"/>
      <c r="B144" t="s">
        <v>44</v>
      </c>
      <c r="D144" s="1">
        <v>4498.1399999999994</v>
      </c>
    </row>
    <row r="145" spans="1:6" x14ac:dyDescent="0.25">
      <c r="A145" s="4"/>
      <c r="B145" t="s">
        <v>45</v>
      </c>
      <c r="D145" s="1">
        <v>771.96000000000015</v>
      </c>
    </row>
    <row r="146" spans="1:6" x14ac:dyDescent="0.25">
      <c r="A146" s="4"/>
      <c r="B146" t="s">
        <v>46</v>
      </c>
      <c r="D146" s="1">
        <v>5618.51</v>
      </c>
    </row>
    <row r="147" spans="1:6" x14ac:dyDescent="0.25">
      <c r="A147" s="4"/>
      <c r="B147" t="s">
        <v>47</v>
      </c>
      <c r="D147" s="1">
        <v>42</v>
      </c>
    </row>
    <row r="148" spans="1:6" x14ac:dyDescent="0.25">
      <c r="A148" s="4"/>
      <c r="B148" t="s">
        <v>48</v>
      </c>
      <c r="D148" s="1">
        <v>227.63999999999996</v>
      </c>
    </row>
    <row r="149" spans="1:6" x14ac:dyDescent="0.25">
      <c r="A149" s="4"/>
      <c r="B149" t="s">
        <v>49</v>
      </c>
      <c r="D149" s="1">
        <v>788.48</v>
      </c>
    </row>
    <row r="150" spans="1:6" x14ac:dyDescent="0.25">
      <c r="A150" s="4"/>
      <c r="B150" t="s">
        <v>0</v>
      </c>
      <c r="F150" s="1">
        <f>SUM(D132:D149)</f>
        <v>30296.829999999998</v>
      </c>
    </row>
    <row r="151" spans="1:6" x14ac:dyDescent="0.25">
      <c r="A151" s="4"/>
    </row>
    <row r="152" spans="1:6" x14ac:dyDescent="0.25">
      <c r="A152" s="4"/>
      <c r="B152" t="s">
        <v>27</v>
      </c>
    </row>
    <row r="153" spans="1:6" x14ac:dyDescent="0.25">
      <c r="A153" s="4"/>
      <c r="B153" s="2">
        <v>73415</v>
      </c>
    </row>
    <row r="154" spans="1:6" x14ac:dyDescent="0.25">
      <c r="A154" s="4"/>
      <c r="B154" t="s">
        <v>76</v>
      </c>
    </row>
    <row r="155" spans="1:6" x14ac:dyDescent="0.25">
      <c r="A155" s="4"/>
      <c r="B155" t="s">
        <v>28</v>
      </c>
      <c r="D155" s="1">
        <f>6275+1120</f>
        <v>7395</v>
      </c>
    </row>
    <row r="156" spans="1:6" x14ac:dyDescent="0.25">
      <c r="A156" s="4"/>
      <c r="B156" t="s">
        <v>29</v>
      </c>
      <c r="F156" s="1">
        <f>D155</f>
        <v>7395</v>
      </c>
    </row>
    <row r="157" spans="1:6" x14ac:dyDescent="0.25">
      <c r="A157" s="4"/>
    </row>
    <row r="158" spans="1:6" x14ac:dyDescent="0.25">
      <c r="A158" s="4"/>
      <c r="B158" t="s">
        <v>55</v>
      </c>
    </row>
    <row r="159" spans="1:6" x14ac:dyDescent="0.25">
      <c r="A159" s="4"/>
      <c r="B159" s="2">
        <v>73415</v>
      </c>
    </row>
    <row r="160" spans="1:6" x14ac:dyDescent="0.25">
      <c r="A160" s="4"/>
      <c r="B160" t="s">
        <v>26</v>
      </c>
      <c r="D160" s="1">
        <f>772398.64-770007.47</f>
        <v>2391.1700000000419</v>
      </c>
    </row>
    <row r="161" spans="1:6" x14ac:dyDescent="0.25">
      <c r="A161" s="4"/>
      <c r="B161" t="s">
        <v>23</v>
      </c>
      <c r="F161" s="1">
        <f>D160</f>
        <v>2391.1700000000419</v>
      </c>
    </row>
    <row r="162" spans="1:6" x14ac:dyDescent="0.25">
      <c r="A162" s="4"/>
    </row>
    <row r="163" spans="1:6" x14ac:dyDescent="0.25">
      <c r="A163" s="4"/>
      <c r="D163" s="13">
        <f>SUM(D66:D161)</f>
        <v>1919731.2609602255</v>
      </c>
      <c r="E163" s="14"/>
      <c r="F163" s="13">
        <f>SUM(F66:F161)</f>
        <v>1919731.2609602259</v>
      </c>
    </row>
    <row r="164" spans="1:6" x14ac:dyDescent="0.25">
      <c r="A164" s="4"/>
    </row>
    <row r="165" spans="1:6" x14ac:dyDescent="0.25">
      <c r="A165" s="4"/>
      <c r="B165" s="5"/>
    </row>
    <row r="166" spans="1:6" x14ac:dyDescent="0.25">
      <c r="A166" s="4"/>
    </row>
    <row r="167" spans="1:6" x14ac:dyDescent="0.25">
      <c r="A167" s="4"/>
    </row>
    <row r="168" spans="1:6" x14ac:dyDescent="0.25">
      <c r="A168" s="4"/>
    </row>
    <row r="169" spans="1:6" x14ac:dyDescent="0.25">
      <c r="A169" s="4"/>
    </row>
    <row r="170" spans="1:6" x14ac:dyDescent="0.25">
      <c r="A170" s="4"/>
    </row>
    <row r="171" spans="1:6" x14ac:dyDescent="0.25">
      <c r="A171" s="4"/>
    </row>
    <row r="172" spans="1:6" x14ac:dyDescent="0.25">
      <c r="A172" s="4"/>
    </row>
    <row r="173" spans="1:6" x14ac:dyDescent="0.25">
      <c r="A173" s="4"/>
    </row>
    <row r="174" spans="1:6" x14ac:dyDescent="0.25">
      <c r="A174" s="4"/>
    </row>
    <row r="175" spans="1:6" x14ac:dyDescent="0.25">
      <c r="A175" s="4"/>
    </row>
    <row r="176" spans="1:6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</sheetData>
  <pageMargins left="0.75" right="0.75" top="1" bottom="1" header="0.5" footer="0.5"/>
  <pageSetup orientation="portrait" horizontalDpi="4294967292" verticalDpi="4294967292" r:id="rId1"/>
  <headerFooter>
    <oddFooter>&amp;CAccounting Play, John Gillingham,  All Rights Reserved, http://accountingplay.com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Gillingham</dc:creator>
  <cp:lastModifiedBy>Kit</cp:lastModifiedBy>
  <dcterms:created xsi:type="dcterms:W3CDTF">2014-07-28T18:36:25Z</dcterms:created>
  <dcterms:modified xsi:type="dcterms:W3CDTF">2014-10-29T06:28:03Z</dcterms:modified>
</cp:coreProperties>
</file>